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zp-my.sharepoint.com/personal/tprokop_sfzp_cz/Documents/Plocha/2021+/IFN/do PV/1.změna výzvy/"/>
    </mc:Choice>
  </mc:AlternateContent>
  <xr:revisionPtr revIDLastSave="120" documentId="8_{D79B68BC-BF77-413E-B03F-03FB24C6FEAA}" xr6:coauthVersionLast="47" xr6:coauthVersionMax="47" xr10:uidLastSave="{93715116-5AA0-40F0-9013-1C674917162E}"/>
  <workbookProtection lockStructure="1"/>
  <bookViews>
    <workbookView xWindow="57480" yWindow="-120" windowWidth="29040" windowHeight="15720" xr2:uid="{00000000-000D-0000-FFFF-FFFF00000000}"/>
  </bookViews>
  <sheets>
    <sheet name="Kumulativní rozpočet projektu" sheetId="1" r:id="rId1"/>
    <sheet name="List2" sheetId="2" state="hidden" r:id="rId2"/>
  </sheets>
  <definedNames>
    <definedName name="_xlnm._FilterDatabase" localSheetId="0" hidden="1">'Kumulativní rozpočet projektu'!$A$4:$N$27</definedName>
    <definedName name="_Toc422476566" localSheetId="1">List2!$B$23</definedName>
    <definedName name="_Toc422476567" localSheetId="1">List2!#REF!</definedName>
    <definedName name="_Toc422476568" localSheetId="1">List2!#REF!</definedName>
    <definedName name="_Toc422476569" localSheetId="1">List2!#REF!</definedName>
    <definedName name="_Toc422476571" localSheetId="1">List2!#REF!</definedName>
    <definedName name="_Toc422476573" localSheetId="1">List2!#REF!</definedName>
    <definedName name="_Toc422476574" localSheetId="1">List2!#REF!</definedName>
    <definedName name="_Toc422476575" localSheetId="1">List2!#REF!</definedName>
    <definedName name="_Toc422476576" localSheetId="1">List2!#REF!</definedName>
    <definedName name="_xlnm.Print_Area" localSheetId="0">'Kumulativní rozpočet projektu'!$A$1:$N$39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B13" i="1" s="1"/>
  <c r="C36" i="1" s="1"/>
  <c r="F23" i="1"/>
  <c r="I23" i="1" s="1"/>
  <c r="O14" i="1" l="1"/>
  <c r="J24" i="1"/>
  <c r="J27" i="1" s="1"/>
  <c r="E24" i="1"/>
  <c r="E27" i="1" s="1"/>
  <c r="D24" i="1"/>
  <c r="D27" i="1" s="1"/>
  <c r="F25" i="1"/>
  <c r="P14" i="1" s="1"/>
  <c r="F26" i="1"/>
  <c r="F21" i="1"/>
  <c r="L21" i="1" s="1"/>
  <c r="F22" i="1"/>
  <c r="L22" i="1" s="1"/>
  <c r="L23" i="1" l="1"/>
  <c r="L24" i="1" s="1"/>
  <c r="L25" i="1" s="1"/>
  <c r="I26" i="1"/>
  <c r="L26" i="1"/>
  <c r="I25" i="1"/>
  <c r="I22" i="1"/>
  <c r="K22" i="1" s="1"/>
  <c r="F24" i="1"/>
  <c r="L27" i="1" l="1"/>
  <c r="C32" i="1" s="1"/>
  <c r="F27" i="1"/>
  <c r="I21" i="1"/>
  <c r="C33" i="1" l="1"/>
  <c r="K21" i="1"/>
  <c r="I24" i="1"/>
  <c r="I27" i="1" s="1"/>
  <c r="C31" i="1" s="1"/>
  <c r="C34" i="1" s="1"/>
  <c r="E37" i="2"/>
  <c r="C35" i="1" l="1"/>
  <c r="K25" i="1"/>
  <c r="K26" i="1" l="1"/>
  <c r="K23" i="1" l="1"/>
  <c r="K24" i="1" s="1"/>
  <c r="K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Prokop Tomáš</author>
    <author>Prokop Tomas</author>
  </authors>
  <commentList>
    <comment ref="A8" authorId="0" shapeId="0" xr:uid="{3CE111F0-639F-4840-9AFD-2AE0C7CBE73A}">
      <text>
        <r>
          <rPr>
            <b/>
            <sz val="9"/>
            <color indexed="81"/>
            <rFont val="Tahoma"/>
            <family val="2"/>
            <charset val="238"/>
          </rPr>
          <t xml:space="preserve">
dle přílohy č. 1 Výzvy</t>
        </r>
      </text>
    </comment>
    <comment ref="A9" authorId="0" shapeId="0" xr:uid="{1588BE49-5BBA-4FCA-927F-D4C77FB96840}">
      <text>
        <r>
          <rPr>
            <b/>
            <sz val="9"/>
            <color indexed="81"/>
            <rFont val="Tahoma"/>
            <family val="2"/>
            <charset val="238"/>
          </rPr>
          <t xml:space="preserve">
dle přílohy č. 1 Výzvy</t>
        </r>
      </text>
    </comment>
    <comment ref="A10" authorId="0" shapeId="0" xr:uid="{C5AD3E4A-773B-476C-8806-A426EE241B23}">
      <text>
        <r>
          <rPr>
            <b/>
            <sz val="9"/>
            <color indexed="81"/>
            <rFont val="Tahoma"/>
            <family val="2"/>
            <charset val="238"/>
          </rPr>
          <t>Dle kapitoly č. 4 Výzvy</t>
        </r>
      </text>
    </comment>
    <comment ref="A12" authorId="0" shapeId="0" xr:uid="{6DB04C47-AC10-4D40-A05A-866B0FF9E768}">
      <text>
        <r>
          <rPr>
            <b/>
            <sz val="9"/>
            <color indexed="81"/>
            <rFont val="Tahoma"/>
            <family val="2"/>
            <charset val="238"/>
          </rPr>
          <t>Má-li být DPH způsobilé, je nutné checkbox odškrtnout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dle přílohy č. 1 Výzvy
a paravidel Veřejné podpory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 xr:uid="{022ED21C-0960-4890-8A9F-7315F22CA9C2}">
      <text>
        <r>
          <rPr>
            <b/>
            <sz val="9"/>
            <color indexed="81"/>
            <rFont val="Tahoma"/>
            <family val="2"/>
            <charset val="238"/>
          </rPr>
          <t xml:space="preserve">Dle kapitoly 12 Výzvy 
</t>
        </r>
        <r>
          <rPr>
            <sz val="9"/>
            <color indexed="81"/>
            <rFont val="Tahoma"/>
            <family val="2"/>
            <charset val="238"/>
          </rPr>
          <t>401020 - Nově vybudovaná kapacita zařízení pro třídění, dotřiďování, úpravu a využití ostatních i nebezpečných odpadů (t/rok</t>
        </r>
        <r>
          <rPr>
            <b/>
            <sz val="9"/>
            <color indexed="81"/>
            <rFont val="Tahoma"/>
            <family val="2"/>
            <charset val="238"/>
          </rPr>
          <t>)</t>
        </r>
      </text>
    </comment>
    <comment ref="B23" authorId="0" shapeId="0" xr:uid="{5E92832D-599E-47B0-AB57-5030587F331F}">
      <text>
        <r>
          <rPr>
            <b/>
            <sz val="9"/>
            <color indexed="81"/>
            <rFont val="Tahoma"/>
            <family val="2"/>
            <charset val="238"/>
          </rPr>
          <t>Nákup nemovitosti muže být maximálně do výše 10 % z celkových ostatních způsobilých realizačních nákladů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82CA48E4-367D-4E2F-B65B-F48D7E11F88F}">
      <text>
        <r>
          <rPr>
            <b/>
            <sz val="9"/>
            <color indexed="81"/>
            <rFont val="Tahoma"/>
            <family val="2"/>
            <charset val="238"/>
          </rPr>
          <t>Dle článku 8.2.2 Výzvy</t>
        </r>
        <r>
          <rPr>
            <sz val="9"/>
            <color indexed="81"/>
            <rFont val="Tahoma"/>
            <family val="2"/>
            <charset val="238"/>
          </rPr>
          <t xml:space="preserve">
Výdaje na projektovou přípravu jsou způsobilé maximálně do 5 % z celkových způsobilých realizačních výdajů</t>
        </r>
      </text>
    </comment>
    <comment ref="B26" authorId="0" shapeId="0" xr:uid="{8F1A4BEC-14A7-4DDF-BFD0-331916BEAE8D}">
      <text>
        <r>
          <rPr>
            <b/>
            <sz val="9"/>
            <color indexed="81"/>
            <rFont val="Tahoma"/>
            <family val="2"/>
            <charset val="238"/>
          </rPr>
          <t>Dle článku 8.2.3 Výzvy</t>
        </r>
      </text>
    </comment>
  </commentList>
</comments>
</file>

<file path=xl/sharedStrings.xml><?xml version="1.0" encoding="utf-8"?>
<sst xmlns="http://schemas.openxmlformats.org/spreadsheetml/2006/main" count="64" uniqueCount="63">
  <si>
    <t>Propagace</t>
  </si>
  <si>
    <t>Celkem</t>
  </si>
  <si>
    <t>procento DPH [%]</t>
  </si>
  <si>
    <t>KDYŽ(B2="ano";C6*0,22;KDYŽ(B2="ne";C6*0,05;"chyba"))</t>
  </si>
  <si>
    <t>Projektová příprava</t>
  </si>
  <si>
    <t>Cena bez DPH</t>
  </si>
  <si>
    <t>Cena s DPH</t>
  </si>
  <si>
    <t>Regionální investiční podpora (článek 14)</t>
  </si>
  <si>
    <t>nerelevantní</t>
  </si>
  <si>
    <t>velký podnik</t>
  </si>
  <si>
    <t>střední podnik</t>
  </si>
  <si>
    <t>malý podnik</t>
  </si>
  <si>
    <t>realizace</t>
  </si>
  <si>
    <t>Instrukce:</t>
  </si>
  <si>
    <t>Název žadatele:</t>
  </si>
  <si>
    <t>Název projektu:</t>
  </si>
  <si>
    <t>DPH:</t>
  </si>
  <si>
    <t>Investiční podpora energie z obnovitelných zdrojů (článek 41)</t>
  </si>
  <si>
    <t>KUMULATIVNÍ ROZPOČET PRO FINANČNÍ NÁSTROJ</t>
  </si>
  <si>
    <t>IČ Žadatele</t>
  </si>
  <si>
    <t>Zpracování nebezpečných a zdravotnických odpadů</t>
  </si>
  <si>
    <t>Třídění, dotřiďování a úprava vybraných odpadů</t>
  </si>
  <si>
    <t>Materiálové využití vybraných odpadů</t>
  </si>
  <si>
    <t>Zpracování čistírenských kalů pro následné materiálové využití</t>
  </si>
  <si>
    <t>Chemická recyklace vybraných odpadů</t>
  </si>
  <si>
    <t>Kategorie 1 (prioritní)</t>
  </si>
  <si>
    <t>Kategorie 2 (ostatní)</t>
  </si>
  <si>
    <t>Veřejná podpora:</t>
  </si>
  <si>
    <t>Nezpůsobilá část celkových výdajů stanovená žadatelem
 (bez DPH)</t>
  </si>
  <si>
    <t>Maximmální míra dotace je</t>
  </si>
  <si>
    <t>Podpora dle nařízení Komise (EU) č. 2831/2023 (de minimis)</t>
  </si>
  <si>
    <t>Závazek veřejné služby (SOHZ)</t>
  </si>
  <si>
    <t>Jiné - popiš v poznámce</t>
  </si>
  <si>
    <t>Velikost podniku:</t>
  </si>
  <si>
    <t>Kategorie projektu:</t>
  </si>
  <si>
    <t>Převažující aktivita projektu:</t>
  </si>
  <si>
    <t>Celkové realizační výdaje</t>
  </si>
  <si>
    <t>investiční výdaje bez DPH</t>
  </si>
  <si>
    <t>neinvestiční výdaje bez DPH</t>
  </si>
  <si>
    <t>Stavební objekty</t>
  </si>
  <si>
    <t>Dodávky</t>
  </si>
  <si>
    <t>Nákup nemovitosti</t>
  </si>
  <si>
    <t>Komentář:</t>
  </si>
  <si>
    <t>Nezpůsobilé výdaje celkem</t>
  </si>
  <si>
    <t>Dotace:</t>
  </si>
  <si>
    <t>Celkové výdaje projektu:</t>
  </si>
  <si>
    <t>Výše zaručovaného úvěru:</t>
  </si>
  <si>
    <t>Celkové nezpůsobilé výdaje projektu:</t>
  </si>
  <si>
    <t>Bankovní záruka (50% zaručovaného úvěru):</t>
  </si>
  <si>
    <t xml:space="preserve"> - Editovat pouze fialová pole!</t>
  </si>
  <si>
    <t xml:space="preserve"> - Důležité informace jsou označeny červeným trojúhelníkem v pravém horním rohu buněk.
 - Výstupy uvedené v oranžových buňkách přeneste do rozpočtu v AIS SFŽP.</t>
  </si>
  <si>
    <t>Nově budovaná kapacita (t/rok):</t>
  </si>
  <si>
    <t>Pozor, dle textu Výzvy musí být minimální výše zaručovaného úvěru 8 mil. Kč.</t>
  </si>
  <si>
    <t>Pozor, dle textu Výzvy musí být maximální výše zaručovaného úvěru 500 mil. Kč.</t>
  </si>
  <si>
    <t>Zpracování odpadů</t>
  </si>
  <si>
    <t>Výstup:</t>
  </si>
  <si>
    <t>Souhrnný rozpočet:</t>
  </si>
  <si>
    <r>
      <rPr>
        <b/>
        <sz val="11"/>
        <color theme="0"/>
        <rFont val="Calibri"/>
        <family val="2"/>
        <charset val="238"/>
        <scheme val="minor"/>
      </rPr>
      <t>Pozor,</t>
    </r>
    <r>
      <rPr>
        <sz val="11"/>
        <color theme="0"/>
        <rFont val="Calibri"/>
        <family val="2"/>
        <charset val="238"/>
        <scheme val="minor"/>
      </rPr>
      <t xml:space="preserve"> výše celkových způsobilých realizačnchích výdajů je vyšší než maximální nákladovost dle čl. 8.2.1 Výzvy.</t>
    </r>
  </si>
  <si>
    <t>Míra dotace:</t>
  </si>
  <si>
    <t>Max. výše způsobilých  realizačních výdajů dle budované kapacity je</t>
  </si>
  <si>
    <t>Celkové způsobilé výdaje projektu:</t>
  </si>
  <si>
    <t>Celkové způsobilé výdaje v Kč</t>
  </si>
  <si>
    <t>Míra podpory, v buňce B13, je dle textu Výzvy a Přílohy č. 1 Výzvy maximální možná. V případě potřeby (napříklat z důvodu 
Veřejné podpory), nebo pokud k tomu budete ze strany SFŽP ČR vyzváni, hodnotu přepište manuálně.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</si>
</sst>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_K_č"/>
    <numFmt numFmtId="166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36"/>
      <color theme="4" tint="-0.249977111117893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rgb="FF000000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onsolas"/>
      <family val="3"/>
      <charset val="238"/>
    </font>
    <font>
      <i/>
      <sz val="22"/>
      <color theme="4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10" fontId="17" fillId="3" borderId="0" xfId="0" applyNumberFormat="1" applyFont="1" applyFill="1" applyAlignment="1" applyProtection="1">
      <alignment horizontal="center" vertical="center" wrapText="1"/>
      <protection locked="0"/>
    </xf>
    <xf numFmtId="165" fontId="3" fillId="3" borderId="0" xfId="0" applyNumberFormat="1" applyFont="1" applyFill="1" applyAlignment="1" applyProtection="1">
      <alignment horizontal="right"/>
      <protection locked="0"/>
    </xf>
    <xf numFmtId="165" fontId="3" fillId="3" borderId="10" xfId="0" applyNumberFormat="1" applyFont="1" applyFill="1" applyBorder="1" applyAlignment="1" applyProtection="1">
      <alignment horizontal="right"/>
      <protection locked="0"/>
    </xf>
    <xf numFmtId="165" fontId="3" fillId="3" borderId="11" xfId="0" applyNumberFormat="1" applyFont="1" applyFill="1" applyBorder="1" applyAlignment="1" applyProtection="1">
      <alignment horizontal="right"/>
      <protection locked="0"/>
    </xf>
    <xf numFmtId="165" fontId="3" fillId="3" borderId="3" xfId="0" applyNumberFormat="1" applyFont="1" applyFill="1" applyBorder="1" applyAlignment="1" applyProtection="1">
      <alignment horizontal="right"/>
      <protection locked="0"/>
    </xf>
    <xf numFmtId="165" fontId="3" fillId="3" borderId="5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8" fillId="0" borderId="0" xfId="0" applyFont="1"/>
    <xf numFmtId="10" fontId="3" fillId="2" borderId="0" xfId="0" applyNumberFormat="1" applyFont="1" applyFill="1" applyAlignment="1">
      <alignment wrapText="1"/>
    </xf>
    <xf numFmtId="10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10" fontId="3" fillId="2" borderId="0" xfId="0" applyNumberFormat="1" applyFont="1" applyFill="1" applyAlignment="1">
      <alignment horizontal="left"/>
    </xf>
    <xf numFmtId="10" fontId="3" fillId="2" borderId="0" xfId="0" applyNumberFormat="1" applyFont="1" applyFill="1" applyAlignment="1">
      <alignment horizontal="left" wrapText="1"/>
    </xf>
    <xf numFmtId="0" fontId="10" fillId="0" borderId="0" xfId="0" applyFont="1"/>
    <xf numFmtId="0" fontId="10" fillId="2" borderId="0" xfId="0" applyFont="1" applyFill="1"/>
    <xf numFmtId="0" fontId="16" fillId="0" borderId="0" xfId="0" applyFont="1"/>
    <xf numFmtId="165" fontId="3" fillId="2" borderId="10" xfId="0" applyNumberFormat="1" applyFont="1" applyFill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7" fillId="3" borderId="0" xfId="0" applyNumberFormat="1" applyFont="1" applyFill="1" applyAlignment="1" applyProtection="1">
      <alignment horizontal="center" vertical="center" wrapText="1"/>
      <protection locked="0"/>
    </xf>
    <xf numFmtId="166" fontId="6" fillId="2" borderId="0" xfId="0" applyNumberFormat="1" applyFont="1" applyFill="1" applyAlignment="1">
      <alignment horizontal="left" vertical="center"/>
    </xf>
    <xf numFmtId="166" fontId="2" fillId="4" borderId="7" xfId="0" applyNumberFormat="1" applyFont="1" applyFill="1" applyBorder="1" applyAlignment="1">
      <alignment vertical="top"/>
    </xf>
    <xf numFmtId="166" fontId="2" fillId="4" borderId="3" xfId="0" applyNumberFormat="1" applyFont="1" applyFill="1" applyBorder="1" applyAlignment="1">
      <alignment vertical="top"/>
    </xf>
    <xf numFmtId="166" fontId="2" fillId="4" borderId="5" xfId="0" applyNumberFormat="1" applyFont="1" applyFill="1" applyBorder="1" applyAlignment="1">
      <alignment vertical="top"/>
    </xf>
    <xf numFmtId="166" fontId="2" fillId="0" borderId="5" xfId="0" applyNumberFormat="1" applyFont="1" applyBorder="1" applyAlignment="1">
      <alignment vertical="top"/>
    </xf>
    <xf numFmtId="10" fontId="3" fillId="2" borderId="0" xfId="0" applyNumberFormat="1" applyFont="1" applyFill="1" applyAlignment="1">
      <alignment horizontal="left" wrapText="1"/>
    </xf>
    <xf numFmtId="10" fontId="3" fillId="2" borderId="0" xfId="0" applyNumberFormat="1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3" borderId="0" xfId="0" applyFill="1" applyAlignment="1" applyProtection="1">
      <alignment horizontal="left" vertical="center"/>
      <protection locked="0"/>
    </xf>
    <xf numFmtId="165" fontId="3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3" fontId="3" fillId="0" borderId="13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9" fontId="17" fillId="0" borderId="3" xfId="0" applyNumberFormat="1" applyFont="1" applyBorder="1" applyAlignment="1">
      <alignment horizontal="center" vertical="center"/>
    </xf>
    <xf numFmtId="9" fontId="17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3" fillId="2" borderId="0" xfId="0" applyNumberFormat="1" applyFont="1" applyFill="1" applyAlignment="1">
      <alignment horizontal="righ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5" fontId="3" fillId="0" borderId="2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Normální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List2!$A$35" lockText="1"/>
</file>

<file path=xl/ctrlProps/ctrlProp2.xml><?xml version="1.0" encoding="utf-8"?>
<formControlPr xmlns="http://schemas.microsoft.com/office/spreadsheetml/2009/9/main" objectType="Drop" dropStyle="combo" dx="16" fmlaLink="$E$36" fmlaRange="$A$29:$A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2159000</xdr:colOff>
          <xdr:row>11</xdr:row>
          <xdr:rowOff>450850</xdr:rowOff>
        </xdr:from>
        <xdr:to>
          <xdr:col>4</xdr:col>
          <xdr:colOff>1143000</xdr:colOff>
          <xdr:row>11</xdr:row>
          <xdr:rowOff>676275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220890</xdr:colOff>
      <xdr:row>37</xdr:row>
      <xdr:rowOff>571500</xdr:rowOff>
    </xdr:from>
    <xdr:to>
      <xdr:col>9</xdr:col>
      <xdr:colOff>506639</xdr:colOff>
      <xdr:row>39</xdr:row>
      <xdr:rowOff>123098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4E72715-307E-C83E-550F-2CA13441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247" y="10463893"/>
          <a:ext cx="8137071" cy="5920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940837</xdr:colOff>
      <xdr:row>11</xdr:row>
      <xdr:rowOff>136071</xdr:rowOff>
    </xdr:from>
    <xdr:to>
      <xdr:col>11</xdr:col>
      <xdr:colOff>326572</xdr:colOff>
      <xdr:row>15</xdr:row>
      <xdr:rowOff>276206</xdr:rowOff>
    </xdr:to>
    <xdr:grpSp>
      <xdr:nvGrpSpPr>
        <xdr:cNvPr id="6" name="docshapegroup15">
          <a:extLst>
            <a:ext uri="{FF2B5EF4-FFF2-40B4-BE49-F238E27FC236}">
              <a16:creationId xmlns:a16="http://schemas.microsoft.com/office/drawing/2014/main" id="{427F4D63-3703-3474-E3D4-96AA1BC3EA98}"/>
            </a:ext>
          </a:extLst>
        </xdr:cNvPr>
        <xdr:cNvGrpSpPr>
          <a:grpSpLocks/>
        </xdr:cNvGrpSpPr>
      </xdr:nvGrpSpPr>
      <xdr:grpSpPr bwMode="auto">
        <a:xfrm>
          <a:off x="10999691" y="3660321"/>
          <a:ext cx="2199238" cy="2075524"/>
          <a:chOff x="1133" y="-107"/>
          <a:chExt cx="1319" cy="1319"/>
        </a:xfrm>
      </xdr:grpSpPr>
      <xdr:sp macro="" textlink="">
        <xdr:nvSpPr>
          <xdr:cNvPr id="8" name="docshape16">
            <a:extLst>
              <a:ext uri="{FF2B5EF4-FFF2-40B4-BE49-F238E27FC236}">
                <a16:creationId xmlns:a16="http://schemas.microsoft.com/office/drawing/2014/main" id="{5CAC9092-C114-2F67-17A8-03CF7115A94A}"/>
              </a:ext>
            </a:extLst>
          </xdr:cNvPr>
          <xdr:cNvSpPr>
            <a:spLocks/>
          </xdr:cNvSpPr>
        </xdr:nvSpPr>
        <xdr:spPr bwMode="auto">
          <a:xfrm>
            <a:off x="1133" y="-107"/>
            <a:ext cx="1319" cy="1319"/>
          </a:xfrm>
          <a:custGeom>
            <a:avLst/>
            <a:gdLst>
              <a:gd name="T0" fmla="+- 0 1724 1134"/>
              <a:gd name="T1" fmla="*/ T0 w 1319"/>
              <a:gd name="T2" fmla="+- 0 -98 -106"/>
              <a:gd name="T3" fmla="*/ -98 h 1319"/>
              <a:gd name="T4" fmla="+- 0 1604 1134"/>
              <a:gd name="T5" fmla="*/ T4 w 1319"/>
              <a:gd name="T6" fmla="+- 0 -40 -106"/>
              <a:gd name="T7" fmla="*/ -40 h 1319"/>
              <a:gd name="T8" fmla="+- 0 1522 1134"/>
              <a:gd name="T9" fmla="*/ T8 w 1319"/>
              <a:gd name="T10" fmla="+- 0 63 -106"/>
              <a:gd name="T11" fmla="*/ 63 h 1319"/>
              <a:gd name="T12" fmla="+- 0 1491 1134"/>
              <a:gd name="T13" fmla="*/ T12 w 1319"/>
              <a:gd name="T14" fmla="+- 0 196 -106"/>
              <a:gd name="T15" fmla="*/ 196 h 1319"/>
              <a:gd name="T16" fmla="+- 0 1522 1134"/>
              <a:gd name="T17" fmla="*/ T16 w 1319"/>
              <a:gd name="T18" fmla="+- 0 329 -106"/>
              <a:gd name="T19" fmla="*/ 329 h 1319"/>
              <a:gd name="T20" fmla="+- 0 1604 1134"/>
              <a:gd name="T21" fmla="*/ T20 w 1319"/>
              <a:gd name="T22" fmla="+- 0 432 -106"/>
              <a:gd name="T23" fmla="*/ 432 h 1319"/>
              <a:gd name="T24" fmla="+- 0 1724 1134"/>
              <a:gd name="T25" fmla="*/ T24 w 1319"/>
              <a:gd name="T26" fmla="+- 0 490 -106"/>
              <a:gd name="T27" fmla="*/ 490 h 1319"/>
              <a:gd name="T28" fmla="+- 0 1863 1134"/>
              <a:gd name="T29" fmla="*/ T28 w 1319"/>
              <a:gd name="T30" fmla="+- 0 490 -106"/>
              <a:gd name="T31" fmla="*/ 490 h 1319"/>
              <a:gd name="T32" fmla="+- 0 1982 1134"/>
              <a:gd name="T33" fmla="*/ T32 w 1319"/>
              <a:gd name="T34" fmla="+- 0 432 -106"/>
              <a:gd name="T35" fmla="*/ 432 h 1319"/>
              <a:gd name="T36" fmla="+- 0 2065 1134"/>
              <a:gd name="T37" fmla="*/ T36 w 1319"/>
              <a:gd name="T38" fmla="+- 0 329 -106"/>
              <a:gd name="T39" fmla="*/ 329 h 1319"/>
              <a:gd name="T40" fmla="+- 0 2096 1134"/>
              <a:gd name="T41" fmla="*/ T40 w 1319"/>
              <a:gd name="T42" fmla="+- 0 196 -106"/>
              <a:gd name="T43" fmla="*/ 196 h 1319"/>
              <a:gd name="T44" fmla="+- 0 2065 1134"/>
              <a:gd name="T45" fmla="*/ T44 w 1319"/>
              <a:gd name="T46" fmla="+- 0 63 -106"/>
              <a:gd name="T47" fmla="*/ 63 h 1319"/>
              <a:gd name="T48" fmla="+- 0 1982 1134"/>
              <a:gd name="T49" fmla="*/ T48 w 1319"/>
              <a:gd name="T50" fmla="+- 0 -40 -106"/>
              <a:gd name="T51" fmla="*/ -40 h 1319"/>
              <a:gd name="T52" fmla="+- 0 1863 1134"/>
              <a:gd name="T53" fmla="*/ T52 w 1319"/>
              <a:gd name="T54" fmla="+- 0 -98 -106"/>
              <a:gd name="T55" fmla="*/ -98 h 1319"/>
              <a:gd name="T56" fmla="+- 0 2151 1134"/>
              <a:gd name="T57" fmla="*/ T56 w 1319"/>
              <a:gd name="T58" fmla="+- 0 608 -106"/>
              <a:gd name="T59" fmla="*/ 608 h 1319"/>
              <a:gd name="T60" fmla="+- 0 2018 1134"/>
              <a:gd name="T61" fmla="*/ T60 w 1319"/>
              <a:gd name="T62" fmla="+- 0 639 -106"/>
              <a:gd name="T63" fmla="*/ 639 h 1319"/>
              <a:gd name="T64" fmla="+- 0 1915 1134"/>
              <a:gd name="T65" fmla="*/ T64 w 1319"/>
              <a:gd name="T66" fmla="+- 0 722 -106"/>
              <a:gd name="T67" fmla="*/ 722 h 1319"/>
              <a:gd name="T68" fmla="+- 0 1856 1134"/>
              <a:gd name="T69" fmla="*/ T68 w 1319"/>
              <a:gd name="T70" fmla="+- 0 841 -106"/>
              <a:gd name="T71" fmla="*/ 841 h 1319"/>
              <a:gd name="T72" fmla="+- 0 1856 1134"/>
              <a:gd name="T73" fmla="*/ T72 w 1319"/>
              <a:gd name="T74" fmla="+- 0 980 -106"/>
              <a:gd name="T75" fmla="*/ 980 h 1319"/>
              <a:gd name="T76" fmla="+- 0 1915 1134"/>
              <a:gd name="T77" fmla="*/ T76 w 1319"/>
              <a:gd name="T78" fmla="+- 0 1100 -106"/>
              <a:gd name="T79" fmla="*/ 1100 h 1319"/>
              <a:gd name="T80" fmla="+- 0 2018 1134"/>
              <a:gd name="T81" fmla="*/ T80 w 1319"/>
              <a:gd name="T82" fmla="+- 0 1182 -106"/>
              <a:gd name="T83" fmla="*/ 1182 h 1319"/>
              <a:gd name="T84" fmla="+- 0 2151 1134"/>
              <a:gd name="T85" fmla="*/ T84 w 1319"/>
              <a:gd name="T86" fmla="+- 0 1213 -106"/>
              <a:gd name="T87" fmla="*/ 1213 h 1319"/>
              <a:gd name="T88" fmla="+- 0 2283 1134"/>
              <a:gd name="T89" fmla="*/ T88 w 1319"/>
              <a:gd name="T90" fmla="+- 0 1182 -106"/>
              <a:gd name="T91" fmla="*/ 1182 h 1319"/>
              <a:gd name="T92" fmla="+- 0 2386 1134"/>
              <a:gd name="T93" fmla="*/ T92 w 1319"/>
              <a:gd name="T94" fmla="+- 0 1100 -106"/>
              <a:gd name="T95" fmla="*/ 1100 h 1319"/>
              <a:gd name="T96" fmla="+- 0 2445 1134"/>
              <a:gd name="T97" fmla="*/ T96 w 1319"/>
              <a:gd name="T98" fmla="+- 0 980 -106"/>
              <a:gd name="T99" fmla="*/ 980 h 1319"/>
              <a:gd name="T100" fmla="+- 0 2445 1134"/>
              <a:gd name="T101" fmla="*/ T100 w 1319"/>
              <a:gd name="T102" fmla="+- 0 841 -106"/>
              <a:gd name="T103" fmla="*/ 841 h 1319"/>
              <a:gd name="T104" fmla="+- 0 2386 1134"/>
              <a:gd name="T105" fmla="*/ T104 w 1319"/>
              <a:gd name="T106" fmla="+- 0 722 -106"/>
              <a:gd name="T107" fmla="*/ 722 h 1319"/>
              <a:gd name="T108" fmla="+- 0 2283 1134"/>
              <a:gd name="T109" fmla="*/ T108 w 1319"/>
              <a:gd name="T110" fmla="+- 0 639 -106"/>
              <a:gd name="T111" fmla="*/ 639 h 1319"/>
              <a:gd name="T112" fmla="+- 0 2151 1134"/>
              <a:gd name="T113" fmla="*/ T112 w 1319"/>
              <a:gd name="T114" fmla="+- 0 608 -106"/>
              <a:gd name="T115" fmla="*/ 608 h 1319"/>
              <a:gd name="T116" fmla="+- 0 1367 1134"/>
              <a:gd name="T117" fmla="*/ T116 w 1319"/>
              <a:gd name="T118" fmla="+- 0 616 -106"/>
              <a:gd name="T119" fmla="*/ 616 h 1319"/>
              <a:gd name="T120" fmla="+- 0 1247 1134"/>
              <a:gd name="T121" fmla="*/ T120 w 1319"/>
              <a:gd name="T122" fmla="+- 0 675 -106"/>
              <a:gd name="T123" fmla="*/ 675 h 1319"/>
              <a:gd name="T124" fmla="+- 0 1165 1134"/>
              <a:gd name="T125" fmla="*/ T124 w 1319"/>
              <a:gd name="T126" fmla="+- 0 778 -106"/>
              <a:gd name="T127" fmla="*/ 778 h 1319"/>
              <a:gd name="T128" fmla="+- 0 1134 1134"/>
              <a:gd name="T129" fmla="*/ T128 w 1319"/>
              <a:gd name="T130" fmla="+- 0 911 -106"/>
              <a:gd name="T131" fmla="*/ 911 h 1319"/>
              <a:gd name="T132" fmla="+- 0 1165 1134"/>
              <a:gd name="T133" fmla="*/ T132 w 1319"/>
              <a:gd name="T134" fmla="+- 0 1044 -106"/>
              <a:gd name="T135" fmla="*/ 1044 h 1319"/>
              <a:gd name="T136" fmla="+- 0 1247 1134"/>
              <a:gd name="T137" fmla="*/ T136 w 1319"/>
              <a:gd name="T138" fmla="+- 0 1146 -106"/>
              <a:gd name="T139" fmla="*/ 1146 h 1319"/>
              <a:gd name="T140" fmla="+- 0 1367 1134"/>
              <a:gd name="T141" fmla="*/ T140 w 1319"/>
              <a:gd name="T142" fmla="+- 0 1205 -106"/>
              <a:gd name="T143" fmla="*/ 1205 h 1319"/>
              <a:gd name="T144" fmla="+- 0 1505 1134"/>
              <a:gd name="T145" fmla="*/ T144 w 1319"/>
              <a:gd name="T146" fmla="+- 0 1205 -106"/>
              <a:gd name="T147" fmla="*/ 1205 h 1319"/>
              <a:gd name="T148" fmla="+- 0 1625 1134"/>
              <a:gd name="T149" fmla="*/ T148 w 1319"/>
              <a:gd name="T150" fmla="+- 0 1146 -106"/>
              <a:gd name="T151" fmla="*/ 1146 h 1319"/>
              <a:gd name="T152" fmla="+- 0 1708 1134"/>
              <a:gd name="T153" fmla="*/ T152 w 1319"/>
              <a:gd name="T154" fmla="+- 0 1044 -106"/>
              <a:gd name="T155" fmla="*/ 1044 h 1319"/>
              <a:gd name="T156" fmla="+- 0 1738 1134"/>
              <a:gd name="T157" fmla="*/ T156 w 1319"/>
              <a:gd name="T158" fmla="+- 0 911 -106"/>
              <a:gd name="T159" fmla="*/ 911 h 1319"/>
              <a:gd name="T160" fmla="+- 0 1708 1134"/>
              <a:gd name="T161" fmla="*/ T160 w 1319"/>
              <a:gd name="T162" fmla="+- 0 778 -106"/>
              <a:gd name="T163" fmla="*/ 778 h 1319"/>
              <a:gd name="T164" fmla="+- 0 1625 1134"/>
              <a:gd name="T165" fmla="*/ T164 w 1319"/>
              <a:gd name="T166" fmla="+- 0 675 -106"/>
              <a:gd name="T167" fmla="*/ 675 h 1319"/>
              <a:gd name="T168" fmla="+- 0 1505 1134"/>
              <a:gd name="T169" fmla="*/ T168 w 1319"/>
              <a:gd name="T170" fmla="+- 0 616 -106"/>
              <a:gd name="T171" fmla="*/ 616 h 131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</a:cxnLst>
            <a:rect l="0" t="0" r="r" b="b"/>
            <a:pathLst>
              <a:path w="1319" h="1319">
                <a:moveTo>
                  <a:pt x="659" y="0"/>
                </a:moveTo>
                <a:lnTo>
                  <a:pt x="590" y="8"/>
                </a:lnTo>
                <a:lnTo>
                  <a:pt x="526" y="31"/>
                </a:lnTo>
                <a:lnTo>
                  <a:pt x="470" y="66"/>
                </a:lnTo>
                <a:lnTo>
                  <a:pt x="423" y="113"/>
                </a:lnTo>
                <a:lnTo>
                  <a:pt x="388" y="169"/>
                </a:lnTo>
                <a:lnTo>
                  <a:pt x="365" y="233"/>
                </a:lnTo>
                <a:lnTo>
                  <a:pt x="357" y="302"/>
                </a:lnTo>
                <a:lnTo>
                  <a:pt x="365" y="371"/>
                </a:lnTo>
                <a:lnTo>
                  <a:pt x="388" y="435"/>
                </a:lnTo>
                <a:lnTo>
                  <a:pt x="423" y="491"/>
                </a:lnTo>
                <a:lnTo>
                  <a:pt x="470" y="538"/>
                </a:lnTo>
                <a:lnTo>
                  <a:pt x="526" y="574"/>
                </a:lnTo>
                <a:lnTo>
                  <a:pt x="590" y="596"/>
                </a:lnTo>
                <a:lnTo>
                  <a:pt x="659" y="604"/>
                </a:lnTo>
                <a:lnTo>
                  <a:pt x="729" y="596"/>
                </a:lnTo>
                <a:lnTo>
                  <a:pt x="792" y="574"/>
                </a:lnTo>
                <a:lnTo>
                  <a:pt x="848" y="538"/>
                </a:lnTo>
                <a:lnTo>
                  <a:pt x="895" y="491"/>
                </a:lnTo>
                <a:lnTo>
                  <a:pt x="931" y="435"/>
                </a:lnTo>
                <a:lnTo>
                  <a:pt x="954" y="371"/>
                </a:lnTo>
                <a:lnTo>
                  <a:pt x="962" y="302"/>
                </a:lnTo>
                <a:lnTo>
                  <a:pt x="954" y="233"/>
                </a:lnTo>
                <a:lnTo>
                  <a:pt x="931" y="169"/>
                </a:lnTo>
                <a:lnTo>
                  <a:pt x="895" y="113"/>
                </a:lnTo>
                <a:lnTo>
                  <a:pt x="848" y="66"/>
                </a:lnTo>
                <a:lnTo>
                  <a:pt x="792" y="31"/>
                </a:lnTo>
                <a:lnTo>
                  <a:pt x="729" y="8"/>
                </a:lnTo>
                <a:lnTo>
                  <a:pt x="659" y="0"/>
                </a:lnTo>
                <a:close/>
                <a:moveTo>
                  <a:pt x="1017" y="714"/>
                </a:moveTo>
                <a:lnTo>
                  <a:pt x="947" y="722"/>
                </a:lnTo>
                <a:lnTo>
                  <a:pt x="884" y="745"/>
                </a:lnTo>
                <a:lnTo>
                  <a:pt x="828" y="781"/>
                </a:lnTo>
                <a:lnTo>
                  <a:pt x="781" y="828"/>
                </a:lnTo>
                <a:lnTo>
                  <a:pt x="745" y="884"/>
                </a:lnTo>
                <a:lnTo>
                  <a:pt x="722" y="947"/>
                </a:lnTo>
                <a:lnTo>
                  <a:pt x="714" y="1017"/>
                </a:lnTo>
                <a:lnTo>
                  <a:pt x="722" y="1086"/>
                </a:lnTo>
                <a:lnTo>
                  <a:pt x="745" y="1150"/>
                </a:lnTo>
                <a:lnTo>
                  <a:pt x="781" y="1206"/>
                </a:lnTo>
                <a:lnTo>
                  <a:pt x="828" y="1252"/>
                </a:lnTo>
                <a:lnTo>
                  <a:pt x="884" y="1288"/>
                </a:lnTo>
                <a:lnTo>
                  <a:pt x="947" y="1311"/>
                </a:lnTo>
                <a:lnTo>
                  <a:pt x="1017" y="1319"/>
                </a:lnTo>
                <a:lnTo>
                  <a:pt x="1086" y="1311"/>
                </a:lnTo>
                <a:lnTo>
                  <a:pt x="1149" y="1288"/>
                </a:lnTo>
                <a:lnTo>
                  <a:pt x="1206" y="1252"/>
                </a:lnTo>
                <a:lnTo>
                  <a:pt x="1252" y="1206"/>
                </a:lnTo>
                <a:lnTo>
                  <a:pt x="1288" y="1150"/>
                </a:lnTo>
                <a:lnTo>
                  <a:pt x="1311" y="1086"/>
                </a:lnTo>
                <a:lnTo>
                  <a:pt x="1319" y="1017"/>
                </a:lnTo>
                <a:lnTo>
                  <a:pt x="1311" y="947"/>
                </a:lnTo>
                <a:lnTo>
                  <a:pt x="1288" y="884"/>
                </a:lnTo>
                <a:lnTo>
                  <a:pt x="1252" y="828"/>
                </a:lnTo>
                <a:lnTo>
                  <a:pt x="1206" y="781"/>
                </a:lnTo>
                <a:lnTo>
                  <a:pt x="1149" y="745"/>
                </a:lnTo>
                <a:lnTo>
                  <a:pt x="1086" y="722"/>
                </a:lnTo>
                <a:lnTo>
                  <a:pt x="1017" y="714"/>
                </a:lnTo>
                <a:close/>
                <a:moveTo>
                  <a:pt x="302" y="714"/>
                </a:moveTo>
                <a:lnTo>
                  <a:pt x="233" y="722"/>
                </a:lnTo>
                <a:lnTo>
                  <a:pt x="169" y="745"/>
                </a:lnTo>
                <a:lnTo>
                  <a:pt x="113" y="781"/>
                </a:lnTo>
                <a:lnTo>
                  <a:pt x="66" y="828"/>
                </a:lnTo>
                <a:lnTo>
                  <a:pt x="31" y="884"/>
                </a:lnTo>
                <a:lnTo>
                  <a:pt x="8" y="947"/>
                </a:lnTo>
                <a:lnTo>
                  <a:pt x="0" y="1017"/>
                </a:lnTo>
                <a:lnTo>
                  <a:pt x="8" y="1086"/>
                </a:lnTo>
                <a:lnTo>
                  <a:pt x="31" y="1150"/>
                </a:lnTo>
                <a:lnTo>
                  <a:pt x="66" y="1206"/>
                </a:lnTo>
                <a:lnTo>
                  <a:pt x="113" y="1252"/>
                </a:lnTo>
                <a:lnTo>
                  <a:pt x="169" y="1288"/>
                </a:lnTo>
                <a:lnTo>
                  <a:pt x="233" y="1311"/>
                </a:lnTo>
                <a:lnTo>
                  <a:pt x="302" y="1319"/>
                </a:lnTo>
                <a:lnTo>
                  <a:pt x="371" y="1311"/>
                </a:lnTo>
                <a:lnTo>
                  <a:pt x="435" y="1288"/>
                </a:lnTo>
                <a:lnTo>
                  <a:pt x="491" y="1252"/>
                </a:lnTo>
                <a:lnTo>
                  <a:pt x="538" y="1206"/>
                </a:lnTo>
                <a:lnTo>
                  <a:pt x="574" y="1150"/>
                </a:lnTo>
                <a:lnTo>
                  <a:pt x="596" y="1086"/>
                </a:lnTo>
                <a:lnTo>
                  <a:pt x="604" y="1017"/>
                </a:lnTo>
                <a:lnTo>
                  <a:pt x="596" y="947"/>
                </a:lnTo>
                <a:lnTo>
                  <a:pt x="574" y="884"/>
                </a:lnTo>
                <a:lnTo>
                  <a:pt x="538" y="828"/>
                </a:lnTo>
                <a:lnTo>
                  <a:pt x="491" y="781"/>
                </a:lnTo>
                <a:lnTo>
                  <a:pt x="435" y="745"/>
                </a:lnTo>
                <a:lnTo>
                  <a:pt x="371" y="722"/>
                </a:lnTo>
                <a:lnTo>
                  <a:pt x="302" y="714"/>
                </a:lnTo>
                <a:close/>
              </a:path>
            </a:pathLst>
          </a:custGeom>
          <a:solidFill>
            <a:srgbClr val="8A459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cs-CZ"/>
          </a:p>
        </xdr:txBody>
      </xdr:sp>
      <xdr:sp macro="" textlink="">
        <xdr:nvSpPr>
          <xdr:cNvPr id="10" name="docshape17">
            <a:extLst>
              <a:ext uri="{FF2B5EF4-FFF2-40B4-BE49-F238E27FC236}">
                <a16:creationId xmlns:a16="http://schemas.microsoft.com/office/drawing/2014/main" id="{2D610296-3D8D-4D4B-B42C-D87C53138600}"/>
              </a:ext>
            </a:extLst>
          </xdr:cNvPr>
          <xdr:cNvSpPr>
            <a:spLocks/>
          </xdr:cNvSpPr>
        </xdr:nvSpPr>
        <xdr:spPr bwMode="auto">
          <a:xfrm>
            <a:off x="1408" y="223"/>
            <a:ext cx="770" cy="660"/>
          </a:xfrm>
          <a:custGeom>
            <a:avLst/>
            <a:gdLst>
              <a:gd name="T0" fmla="+- 0 1793 1409"/>
              <a:gd name="T1" fmla="*/ T0 w 770"/>
              <a:gd name="T2" fmla="+- 0 224 224"/>
              <a:gd name="T3" fmla="*/ 224 h 660"/>
              <a:gd name="T4" fmla="+- 0 2178 1409"/>
              <a:gd name="T5" fmla="*/ T4 w 770"/>
              <a:gd name="T6" fmla="+- 0 883 224"/>
              <a:gd name="T7" fmla="*/ 883 h 660"/>
              <a:gd name="T8" fmla="+- 0 1409 1409"/>
              <a:gd name="T9" fmla="*/ T8 w 770"/>
              <a:gd name="T10" fmla="+- 0 883 224"/>
              <a:gd name="T11" fmla="*/ 883 h 660"/>
              <a:gd name="T12" fmla="+- 0 1793 1409"/>
              <a:gd name="T13" fmla="*/ T12 w 770"/>
              <a:gd name="T14" fmla="+- 0 224 224"/>
              <a:gd name="T15" fmla="*/ 224 h 660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770" h="660">
                <a:moveTo>
                  <a:pt x="384" y="0"/>
                </a:moveTo>
                <a:lnTo>
                  <a:pt x="769" y="659"/>
                </a:lnTo>
                <a:lnTo>
                  <a:pt x="0" y="659"/>
                </a:lnTo>
                <a:lnTo>
                  <a:pt x="384" y="0"/>
                </a:lnTo>
                <a:close/>
              </a:path>
            </a:pathLst>
          </a:custGeom>
          <a:noFill/>
          <a:ln w="34760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cs-CZ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32</xdr:row>
          <xdr:rowOff>38100</xdr:rowOff>
        </xdr:from>
        <xdr:to>
          <xdr:col>8</xdr:col>
          <xdr:colOff>146050</xdr:colOff>
          <xdr:row>33</xdr:row>
          <xdr:rowOff>107950</xdr:rowOff>
        </xdr:to>
        <xdr:sp macro="" textlink="">
          <xdr:nvSpPr>
            <xdr:cNvPr id="4100" name="Drop Down 4" descr="Seznam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38"/>
  <sheetViews>
    <sheetView showGridLines="0" tabSelected="1" zoomScale="70" zoomScaleNormal="70" zoomScaleSheetLayoutView="100" workbookViewId="0">
      <selection activeCell="D22" sqref="D22"/>
    </sheetView>
  </sheetViews>
  <sheetFormatPr defaultRowHeight="14.5" x14ac:dyDescent="0.35"/>
  <cols>
    <col min="1" max="1" width="31.54296875" style="7" customWidth="1"/>
    <col min="2" max="2" width="15.1796875" customWidth="1"/>
    <col min="3" max="3" width="16.7265625" customWidth="1"/>
    <col min="4" max="4" width="16.81640625" customWidth="1"/>
    <col min="5" max="5" width="20.81640625" customWidth="1"/>
    <col min="6" max="6" width="16.81640625" customWidth="1"/>
    <col min="7" max="7" width="2.26953125" customWidth="1"/>
    <col min="8" max="8" width="7" customWidth="1"/>
    <col min="9" max="9" width="16.81640625" customWidth="1"/>
    <col min="10" max="10" width="21.81640625" customWidth="1"/>
    <col min="11" max="11" width="18.54296875" customWidth="1"/>
    <col min="12" max="12" width="5.7265625" customWidth="1"/>
    <col min="13" max="13" width="1.1796875" style="1" customWidth="1"/>
    <col min="14" max="14" width="11.1796875" customWidth="1"/>
    <col min="15" max="15" width="8.1796875" customWidth="1"/>
    <col min="16" max="16" width="62.6328125" customWidth="1"/>
    <col min="17" max="17" width="26.7265625" customWidth="1"/>
    <col min="18" max="18" width="10.81640625" bestFit="1" customWidth="1"/>
  </cols>
  <sheetData>
    <row r="1" spans="1:16" ht="64.5" customHeight="1" x14ac:dyDescent="1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ht="47" customHeight="1" x14ac:dyDescent="0.35">
      <c r="A2" s="99" t="s">
        <v>54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6" ht="29.25" customHeight="1" x14ac:dyDescent="0.35"/>
    <row r="4" spans="1:16" ht="17" customHeight="1" x14ac:dyDescent="0.35">
      <c r="A4" s="20" t="s">
        <v>14</v>
      </c>
      <c r="B4" s="81"/>
      <c r="C4" s="81"/>
      <c r="D4" s="81"/>
      <c r="E4" s="81"/>
      <c r="F4" s="81"/>
      <c r="H4" s="21"/>
      <c r="I4" s="22" t="s">
        <v>13</v>
      </c>
    </row>
    <row r="5" spans="1:16" ht="17" customHeight="1" x14ac:dyDescent="0.35">
      <c r="A5" s="20" t="s">
        <v>19</v>
      </c>
      <c r="B5" s="81"/>
      <c r="C5" s="81"/>
      <c r="D5" s="81"/>
      <c r="E5" s="81"/>
      <c r="F5" s="81"/>
      <c r="H5" s="21"/>
      <c r="I5" s="23" t="s">
        <v>49</v>
      </c>
      <c r="J5" s="24"/>
      <c r="K5" s="24"/>
      <c r="L5" s="24"/>
      <c r="M5" s="24"/>
      <c r="N5" s="24"/>
    </row>
    <row r="6" spans="1:16" ht="17" customHeight="1" x14ac:dyDescent="0.35">
      <c r="A6" s="20" t="s">
        <v>15</v>
      </c>
      <c r="B6" s="81"/>
      <c r="C6" s="81"/>
      <c r="D6" s="81"/>
      <c r="E6" s="81"/>
      <c r="F6" s="81"/>
      <c r="H6" s="25"/>
      <c r="I6" s="65" t="s">
        <v>50</v>
      </c>
      <c r="J6" s="65"/>
      <c r="K6" s="65"/>
      <c r="L6" s="65"/>
      <c r="M6" s="65"/>
      <c r="N6" s="65"/>
    </row>
    <row r="7" spans="1:16" ht="17" customHeight="1" x14ac:dyDescent="0.35">
      <c r="A7" s="20"/>
      <c r="H7" s="21"/>
      <c r="I7" s="65"/>
      <c r="J7" s="65"/>
      <c r="K7" s="65"/>
      <c r="L7" s="65"/>
      <c r="M7" s="65"/>
      <c r="N7" s="65"/>
    </row>
    <row r="8" spans="1:16" ht="17" customHeight="1" x14ac:dyDescent="0.35">
      <c r="A8" s="26" t="s">
        <v>35</v>
      </c>
      <c r="B8" s="66"/>
      <c r="C8" s="66"/>
      <c r="D8" s="66"/>
      <c r="E8" s="66"/>
      <c r="F8" s="66"/>
      <c r="I8" s="65"/>
      <c r="J8" s="65"/>
      <c r="K8" s="65"/>
      <c r="L8" s="65"/>
      <c r="M8" s="65"/>
      <c r="N8" s="65"/>
    </row>
    <row r="9" spans="1:16" ht="17" customHeight="1" x14ac:dyDescent="0.35">
      <c r="A9" s="26" t="s">
        <v>34</v>
      </c>
      <c r="B9" s="66"/>
      <c r="C9" s="66"/>
      <c r="D9" s="66"/>
      <c r="E9" s="66"/>
      <c r="F9" s="66"/>
      <c r="I9" s="65"/>
      <c r="J9" s="65"/>
      <c r="K9" s="65"/>
      <c r="L9" s="65"/>
      <c r="M9" s="65"/>
      <c r="N9" s="65"/>
    </row>
    <row r="10" spans="1:16" ht="17" customHeight="1" x14ac:dyDescent="0.35">
      <c r="A10" s="26" t="s">
        <v>27</v>
      </c>
      <c r="B10" s="66"/>
      <c r="C10" s="66"/>
      <c r="D10" s="66"/>
      <c r="E10" s="66"/>
      <c r="F10" s="66"/>
    </row>
    <row r="11" spans="1:16" ht="17" customHeight="1" x14ac:dyDescent="0.35">
      <c r="A11" s="26" t="s">
        <v>33</v>
      </c>
      <c r="B11" s="66"/>
      <c r="C11" s="66"/>
      <c r="D11" s="66"/>
      <c r="E11" s="66"/>
      <c r="F11" s="66"/>
    </row>
    <row r="12" spans="1:16" ht="56" customHeight="1" x14ac:dyDescent="0.35">
      <c r="A12" s="20" t="s">
        <v>16</v>
      </c>
      <c r="B12" s="27"/>
      <c r="I12" s="28"/>
      <c r="J12" s="28"/>
      <c r="K12" s="29"/>
      <c r="L12" s="29"/>
      <c r="M12" s="29"/>
      <c r="N12" s="29"/>
      <c r="P12" s="30"/>
    </row>
    <row r="13" spans="1:16" ht="49.5" customHeight="1" x14ac:dyDescent="0.35">
      <c r="A13" s="26" t="s">
        <v>58</v>
      </c>
      <c r="B13" s="13" t="str">
        <f>E13</f>
        <v>Doplňte buňky B8 a D9.</v>
      </c>
      <c r="C13" s="31"/>
      <c r="D13" s="32" t="s">
        <v>29</v>
      </c>
      <c r="E13" s="19" t="str">
        <f>IF(B9="","Doplňte buňky B8 a D9.",(IF(B9="Kategorie 1 (prioritní)",0.2,0.1)))</f>
        <v>Doplňte buňky B8 a D9.</v>
      </c>
      <c r="F13" s="31"/>
      <c r="I13" s="28"/>
      <c r="J13" s="28"/>
      <c r="K13" s="29"/>
      <c r="L13" s="29"/>
      <c r="M13" s="29"/>
      <c r="N13" s="29"/>
    </row>
    <row r="14" spans="1:16" ht="32" customHeight="1" x14ac:dyDescent="0.35">
      <c r="A14" s="33"/>
      <c r="B14" s="34"/>
      <c r="C14" s="63" t="s">
        <v>62</v>
      </c>
      <c r="D14" s="64"/>
      <c r="E14" s="64"/>
      <c r="F14" s="64"/>
      <c r="G14" s="64"/>
      <c r="H14" s="64"/>
      <c r="I14" s="64"/>
      <c r="J14" s="64"/>
      <c r="K14" s="64"/>
      <c r="L14" s="29"/>
      <c r="M14" s="29"/>
      <c r="N14" s="29"/>
      <c r="O14" s="36">
        <f>IF(List2!A35=TRUE,F23-J23,(F23-J23)*(1+(G23/100)))</f>
        <v>0</v>
      </c>
      <c r="P14" s="37">
        <f>IF(List2!A35=TRUE,F25-J25,(F25-J25)*(1+(G25/100)))</f>
        <v>0</v>
      </c>
    </row>
    <row r="15" spans="1:16" ht="14" customHeight="1" x14ac:dyDescent="0.35">
      <c r="A15" s="33"/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29"/>
      <c r="M15" s="29"/>
      <c r="N15" s="29"/>
      <c r="O15" s="36"/>
      <c r="P15" s="37"/>
    </row>
    <row r="16" spans="1:16" ht="32" customHeight="1" x14ac:dyDescent="0.35">
      <c r="A16" s="26" t="s">
        <v>51</v>
      </c>
      <c r="B16" s="57"/>
      <c r="C16" s="96" t="s">
        <v>59</v>
      </c>
      <c r="D16" s="96"/>
      <c r="E16" s="58" t="str">
        <f>IF(B16="","Doplňte kapacitu projektu do buňky B16.",IF(AND(B8=List2!C6,'Kumulativní rozpočet projektu'!B9=List2!E2),B16*200000,B16*45000))</f>
        <v>Doplňte kapacitu projektu do buňky B16.</v>
      </c>
      <c r="F16" s="34"/>
      <c r="G16" s="34"/>
      <c r="H16" s="34"/>
      <c r="I16" s="34"/>
      <c r="J16" s="34"/>
      <c r="K16" s="34"/>
      <c r="L16" s="29"/>
      <c r="M16" s="29"/>
      <c r="N16" s="29"/>
      <c r="O16" s="36"/>
      <c r="P16" s="37"/>
    </row>
    <row r="17" spans="1:17" ht="32" customHeight="1" x14ac:dyDescent="0.35">
      <c r="A17" s="33"/>
      <c r="B17" s="34"/>
      <c r="C17" s="35"/>
      <c r="D17" s="34"/>
      <c r="E17" s="34"/>
      <c r="F17" s="34"/>
      <c r="G17" s="34"/>
      <c r="H17" s="34"/>
      <c r="I17" s="34"/>
      <c r="J17" s="34"/>
      <c r="K17" s="34"/>
      <c r="L17" s="29"/>
      <c r="M17" s="29"/>
      <c r="N17" s="29"/>
      <c r="O17" s="36"/>
      <c r="P17" s="37"/>
    </row>
    <row r="18" spans="1:17" ht="31" customHeight="1" thickBot="1" x14ac:dyDescent="0.55000000000000004">
      <c r="A18" s="38" t="s">
        <v>56</v>
      </c>
    </row>
    <row r="19" spans="1:17" s="7" customFormat="1" x14ac:dyDescent="0.35">
      <c r="A19" s="84"/>
      <c r="B19" s="85"/>
      <c r="C19" s="82"/>
      <c r="D19" s="88" t="s">
        <v>37</v>
      </c>
      <c r="E19" s="90" t="s">
        <v>38</v>
      </c>
      <c r="F19" s="90" t="s">
        <v>5</v>
      </c>
      <c r="G19" s="92" t="s">
        <v>2</v>
      </c>
      <c r="H19" s="93"/>
      <c r="I19" s="97" t="s">
        <v>6</v>
      </c>
      <c r="J19" s="93" t="s">
        <v>28</v>
      </c>
      <c r="K19" s="88" t="s">
        <v>43</v>
      </c>
      <c r="L19" s="92" t="s">
        <v>61</v>
      </c>
      <c r="M19" s="88"/>
      <c r="N19" s="93"/>
    </row>
    <row r="20" spans="1:17" ht="87.75" customHeight="1" thickBot="1" x14ac:dyDescent="0.4">
      <c r="A20" s="86"/>
      <c r="B20" s="87"/>
      <c r="C20" s="83"/>
      <c r="D20" s="89"/>
      <c r="E20" s="91"/>
      <c r="F20" s="91"/>
      <c r="G20" s="94"/>
      <c r="H20" s="95"/>
      <c r="I20" s="98"/>
      <c r="J20" s="95"/>
      <c r="K20" s="89"/>
      <c r="L20" s="94"/>
      <c r="M20" s="89"/>
      <c r="N20" s="95"/>
    </row>
    <row r="21" spans="1:17" x14ac:dyDescent="0.35">
      <c r="A21" s="90" t="s">
        <v>12</v>
      </c>
      <c r="B21" s="105" t="s">
        <v>39</v>
      </c>
      <c r="C21" s="106"/>
      <c r="D21" s="14"/>
      <c r="E21" s="15"/>
      <c r="F21" s="39">
        <f>D21+E21</f>
        <v>0</v>
      </c>
      <c r="G21" s="76">
        <v>21</v>
      </c>
      <c r="H21" s="77"/>
      <c r="I21" s="40">
        <f>F21*(1+(G21/100))</f>
        <v>0</v>
      </c>
      <c r="J21" s="17">
        <v>0</v>
      </c>
      <c r="K21" s="41">
        <f>I21-L21</f>
        <v>0</v>
      </c>
      <c r="L21" s="70">
        <f>IF(List2!A35=TRUE,F21-J21,(F21-J21)*(1+(G21/100)))</f>
        <v>0</v>
      </c>
      <c r="M21" s="71"/>
      <c r="N21" s="72"/>
    </row>
    <row r="22" spans="1:17" x14ac:dyDescent="0.35">
      <c r="A22" s="100"/>
      <c r="B22" s="103" t="s">
        <v>40</v>
      </c>
      <c r="C22" s="104"/>
      <c r="D22" s="14"/>
      <c r="E22" s="16"/>
      <c r="F22" s="42">
        <f t="shared" ref="F22:F26" si="0">D22+E22</f>
        <v>0</v>
      </c>
      <c r="G22" s="76">
        <v>21</v>
      </c>
      <c r="H22" s="77"/>
      <c r="I22" s="43">
        <f t="shared" ref="I22:I26" si="1">F22*(1+(G22/100))</f>
        <v>0</v>
      </c>
      <c r="J22" s="18">
        <v>0</v>
      </c>
      <c r="K22" s="41">
        <f t="shared" ref="K22:K26" si="2">I22-L22</f>
        <v>0</v>
      </c>
      <c r="L22" s="70">
        <f>IF(List2!A35=TRUE,F22-J22,(F22-J22)*(1+(G22/100)))</f>
        <v>0</v>
      </c>
      <c r="M22" s="71"/>
      <c r="N22" s="72"/>
    </row>
    <row r="23" spans="1:17" ht="15" thickBot="1" x14ac:dyDescent="0.4">
      <c r="A23" s="100"/>
      <c r="B23" s="103" t="s">
        <v>41</v>
      </c>
      <c r="C23" s="104"/>
      <c r="D23" s="14"/>
      <c r="E23" s="16"/>
      <c r="F23" s="42">
        <f>D23+E23</f>
        <v>0</v>
      </c>
      <c r="G23" s="76">
        <v>0</v>
      </c>
      <c r="H23" s="77"/>
      <c r="I23" s="43">
        <f t="shared" si="1"/>
        <v>0</v>
      </c>
      <c r="J23" s="16">
        <v>0</v>
      </c>
      <c r="K23" s="41">
        <f t="shared" ref="K23" si="3">I23-L23</f>
        <v>0</v>
      </c>
      <c r="L23" s="73">
        <f>IF(O14&gt;0.1*(L22+L21),0.1*(L22+L21),O14)</f>
        <v>0</v>
      </c>
      <c r="M23" s="74"/>
      <c r="N23" s="75"/>
    </row>
    <row r="24" spans="1:17" ht="14" customHeight="1" thickBot="1" x14ac:dyDescent="0.4">
      <c r="A24" s="100"/>
      <c r="B24" s="107" t="s">
        <v>36</v>
      </c>
      <c r="C24" s="108"/>
      <c r="D24" s="44">
        <f>SUM(D21:D23)</f>
        <v>0</v>
      </c>
      <c r="E24" s="45">
        <f>SUM(E21:E23)</f>
        <v>0</v>
      </c>
      <c r="F24" s="45">
        <f>SUM(F21:F23)</f>
        <v>0</v>
      </c>
      <c r="G24" s="78"/>
      <c r="H24" s="79"/>
      <c r="I24" s="45">
        <f>SUM(I21:I23)</f>
        <v>0</v>
      </c>
      <c r="J24" s="45">
        <f>SUM(J21:J23)</f>
        <v>0</v>
      </c>
      <c r="K24" s="46">
        <f>SUM(K21:K23)</f>
        <v>0</v>
      </c>
      <c r="L24" s="67">
        <f>SUM(L21:N23)</f>
        <v>0</v>
      </c>
      <c r="M24" s="68"/>
      <c r="N24" s="69"/>
      <c r="P24" s="36" t="s">
        <v>53</v>
      </c>
    </row>
    <row r="25" spans="1:17" x14ac:dyDescent="0.35">
      <c r="A25" s="90" t="s">
        <v>4</v>
      </c>
      <c r="B25" s="101" t="s">
        <v>4</v>
      </c>
      <c r="C25" s="102"/>
      <c r="D25" s="14"/>
      <c r="E25" s="16"/>
      <c r="F25" s="42">
        <f t="shared" si="0"/>
        <v>0</v>
      </c>
      <c r="G25" s="76">
        <v>21</v>
      </c>
      <c r="H25" s="77"/>
      <c r="I25" s="43">
        <f t="shared" si="1"/>
        <v>0</v>
      </c>
      <c r="J25" s="16">
        <v>0</v>
      </c>
      <c r="K25" s="41">
        <f t="shared" si="2"/>
        <v>0</v>
      </c>
      <c r="L25" s="126">
        <f>IF(P14&gt;0.05*L24,0.05*L24,P14)</f>
        <v>0</v>
      </c>
      <c r="M25" s="127"/>
      <c r="N25" s="128"/>
      <c r="P25" s="36" t="s">
        <v>52</v>
      </c>
    </row>
    <row r="26" spans="1:17" ht="15" thickBot="1" x14ac:dyDescent="0.4">
      <c r="A26" s="100"/>
      <c r="B26" s="101" t="s">
        <v>0</v>
      </c>
      <c r="C26" s="102"/>
      <c r="D26" s="14"/>
      <c r="E26" s="16"/>
      <c r="F26" s="42">
        <f t="shared" si="0"/>
        <v>0</v>
      </c>
      <c r="G26" s="76">
        <v>21</v>
      </c>
      <c r="H26" s="77"/>
      <c r="I26" s="43">
        <f t="shared" si="1"/>
        <v>0</v>
      </c>
      <c r="J26" s="16">
        <v>0</v>
      </c>
      <c r="K26" s="41">
        <f t="shared" si="2"/>
        <v>0</v>
      </c>
      <c r="L26" s="73">
        <f>IF(List2!A35=TRUE,F26-J26,(F26-J26)*(1+(G26/100)))</f>
        <v>0</v>
      </c>
      <c r="M26" s="74"/>
      <c r="N26" s="75"/>
      <c r="P26" s="109" t="s">
        <v>57</v>
      </c>
      <c r="Q26" s="109"/>
    </row>
    <row r="27" spans="1:17" s="1" customFormat="1" ht="15" thickBot="1" x14ac:dyDescent="0.4">
      <c r="A27" s="129" t="s">
        <v>1</v>
      </c>
      <c r="B27" s="130"/>
      <c r="C27" s="131"/>
      <c r="D27" s="47">
        <f>SUM(D24:D26)</f>
        <v>0</v>
      </c>
      <c r="E27" s="48">
        <f t="shared" ref="E27:F27" si="4">SUM(E24:E26)</f>
        <v>0</v>
      </c>
      <c r="F27" s="48">
        <f t="shared" si="4"/>
        <v>0</v>
      </c>
      <c r="G27" s="115"/>
      <c r="H27" s="116"/>
      <c r="I27" s="48">
        <f>SUM(I24:I26)</f>
        <v>0</v>
      </c>
      <c r="J27" s="49">
        <f>SUM(J24:J26)</f>
        <v>0</v>
      </c>
      <c r="K27" s="47">
        <f>SUM(K24:K26)</f>
        <v>0</v>
      </c>
      <c r="L27" s="110">
        <f>SUM(L24:N26)</f>
        <v>0</v>
      </c>
      <c r="M27" s="111"/>
      <c r="N27" s="112"/>
    </row>
    <row r="28" spans="1:17" ht="34.5" customHeight="1" thickBot="1" x14ac:dyDescent="0.4"/>
    <row r="29" spans="1:17" ht="18" customHeight="1" x14ac:dyDescent="0.35">
      <c r="D29" s="50"/>
      <c r="E29" s="50"/>
      <c r="G29" s="123" t="s">
        <v>42</v>
      </c>
      <c r="H29" s="124"/>
      <c r="I29" s="124"/>
      <c r="J29" s="124"/>
      <c r="K29" s="124"/>
      <c r="L29" s="124"/>
      <c r="M29" s="124"/>
      <c r="N29" s="125"/>
    </row>
    <row r="30" spans="1:17" ht="23.25" customHeight="1" thickBot="1" x14ac:dyDescent="0.55000000000000004">
      <c r="A30" s="38" t="s">
        <v>55</v>
      </c>
      <c r="D30" s="50"/>
      <c r="E30" s="50"/>
      <c r="G30" s="117"/>
      <c r="H30" s="118"/>
      <c r="I30" s="118"/>
      <c r="J30" s="118"/>
      <c r="K30" s="118"/>
      <c r="L30" s="118"/>
      <c r="M30" s="118"/>
      <c r="N30" s="119"/>
    </row>
    <row r="31" spans="1:17" s="9" customFormat="1" ht="21" customHeight="1" x14ac:dyDescent="0.35">
      <c r="A31" s="113" t="s">
        <v>45</v>
      </c>
      <c r="B31" s="114"/>
      <c r="C31" s="60">
        <f>I27</f>
        <v>0</v>
      </c>
      <c r="D31" s="51"/>
      <c r="E31" s="51"/>
      <c r="G31" s="117"/>
      <c r="H31" s="118"/>
      <c r="I31" s="118"/>
      <c r="J31" s="118"/>
      <c r="K31" s="118"/>
      <c r="L31" s="118"/>
      <c r="M31" s="118"/>
      <c r="N31" s="119"/>
    </row>
    <row r="32" spans="1:17" s="9" customFormat="1" ht="21" customHeight="1" x14ac:dyDescent="0.35">
      <c r="A32" s="52" t="s">
        <v>60</v>
      </c>
      <c r="B32" s="53"/>
      <c r="C32" s="61">
        <f>L27</f>
        <v>0</v>
      </c>
      <c r="D32" s="51"/>
      <c r="E32" s="51"/>
      <c r="G32" s="117"/>
      <c r="H32" s="118"/>
      <c r="I32" s="118"/>
      <c r="J32" s="118"/>
      <c r="K32" s="118"/>
      <c r="L32" s="118"/>
      <c r="M32" s="118"/>
      <c r="N32" s="119"/>
    </row>
    <row r="33" spans="1:14" s="9" customFormat="1" ht="21" customHeight="1" x14ac:dyDescent="0.35">
      <c r="A33" s="52" t="s">
        <v>46</v>
      </c>
      <c r="B33" s="53"/>
      <c r="C33" s="61">
        <f>IF(C32=0,0,(IF(B9="Kategorie 1 (prioritní)",0.8*C32,0.9*C32)))</f>
        <v>0</v>
      </c>
      <c r="D33" s="51"/>
      <c r="E33" s="51"/>
      <c r="G33" s="117"/>
      <c r="H33" s="118"/>
      <c r="I33" s="118"/>
      <c r="J33" s="118"/>
      <c r="K33" s="118"/>
      <c r="L33" s="118"/>
      <c r="M33" s="118"/>
      <c r="N33" s="119"/>
    </row>
    <row r="34" spans="1:14" s="9" customFormat="1" ht="21" customHeight="1" x14ac:dyDescent="0.35">
      <c r="A34" s="52" t="s">
        <v>47</v>
      </c>
      <c r="B34" s="53"/>
      <c r="C34" s="62">
        <f>C31-C32</f>
        <v>0</v>
      </c>
      <c r="D34" s="51"/>
      <c r="E34" s="51"/>
      <c r="G34" s="117"/>
      <c r="H34" s="118"/>
      <c r="I34" s="118"/>
      <c r="J34" s="118"/>
      <c r="K34" s="118"/>
      <c r="L34" s="118"/>
      <c r="M34" s="118"/>
      <c r="N34" s="119"/>
    </row>
    <row r="35" spans="1:14" s="9" customFormat="1" ht="21" customHeight="1" x14ac:dyDescent="0.35">
      <c r="A35" s="54" t="s">
        <v>48</v>
      </c>
      <c r="B35" s="53"/>
      <c r="C35" s="62">
        <f>0.5*C33</f>
        <v>0</v>
      </c>
      <c r="G35" s="117"/>
      <c r="H35" s="118"/>
      <c r="I35" s="118"/>
      <c r="J35" s="118"/>
      <c r="K35" s="118"/>
      <c r="L35" s="118"/>
      <c r="M35" s="118"/>
      <c r="N35" s="119"/>
    </row>
    <row r="36" spans="1:14" s="9" customFormat="1" ht="21" customHeight="1" thickBot="1" x14ac:dyDescent="0.4">
      <c r="A36" s="55" t="s">
        <v>44</v>
      </c>
      <c r="B36" s="56"/>
      <c r="C36" s="59" t="str">
        <f>IF(B13="Doplňte buňky B8 a D9.","",C32*B13)</f>
        <v/>
      </c>
      <c r="G36" s="120"/>
      <c r="H36" s="121"/>
      <c r="I36" s="121"/>
      <c r="J36" s="121"/>
      <c r="K36" s="121"/>
      <c r="L36" s="121"/>
      <c r="M36" s="121"/>
      <c r="N36" s="122"/>
    </row>
    <row r="37" spans="1:14" ht="36.75" customHeight="1" x14ac:dyDescent="0.35"/>
    <row r="38" spans="1:14" ht="67.5" customHeight="1" x14ac:dyDescent="0.35"/>
  </sheetData>
  <sheetProtection algorithmName="SHA-512" hashValue="WNejBQFLFgSfs8SXqZrFYxPpTiDVKftk9BDtpmj9Sy7asDjRbnn9W3bp6whfdBZJ3jkUfhi5z/frhgj51pataA==" saltValue="Ek2tHMfraQdV2Fb+bJigRQ==" spinCount="100000" sheet="1" selectLockedCells="1"/>
  <mergeCells count="49">
    <mergeCell ref="P26:Q26"/>
    <mergeCell ref="L26:N26"/>
    <mergeCell ref="L27:N27"/>
    <mergeCell ref="A31:B31"/>
    <mergeCell ref="G27:H27"/>
    <mergeCell ref="G26:H26"/>
    <mergeCell ref="G30:N36"/>
    <mergeCell ref="G29:N29"/>
    <mergeCell ref="A25:A26"/>
    <mergeCell ref="L25:N25"/>
    <mergeCell ref="A27:C27"/>
    <mergeCell ref="B26:C26"/>
    <mergeCell ref="G25:H25"/>
    <mergeCell ref="A21:A24"/>
    <mergeCell ref="B25:C25"/>
    <mergeCell ref="B23:C23"/>
    <mergeCell ref="B21:C21"/>
    <mergeCell ref="B24:C24"/>
    <mergeCell ref="B22:C22"/>
    <mergeCell ref="A1:N1"/>
    <mergeCell ref="B4:F4"/>
    <mergeCell ref="B6:F6"/>
    <mergeCell ref="C19:C20"/>
    <mergeCell ref="A19:B20"/>
    <mergeCell ref="K19:K20"/>
    <mergeCell ref="D19:D20"/>
    <mergeCell ref="E19:E20"/>
    <mergeCell ref="L19:N20"/>
    <mergeCell ref="J19:J20"/>
    <mergeCell ref="C16:D16"/>
    <mergeCell ref="I19:I20"/>
    <mergeCell ref="F19:F20"/>
    <mergeCell ref="G19:H20"/>
    <mergeCell ref="A2:N2"/>
    <mergeCell ref="B5:F5"/>
    <mergeCell ref="L24:N24"/>
    <mergeCell ref="L21:N21"/>
    <mergeCell ref="L23:N23"/>
    <mergeCell ref="L22:N22"/>
    <mergeCell ref="G21:H21"/>
    <mergeCell ref="G23:H23"/>
    <mergeCell ref="G22:H22"/>
    <mergeCell ref="G24:H24"/>
    <mergeCell ref="C14:K14"/>
    <mergeCell ref="I6:N9"/>
    <mergeCell ref="B8:F8"/>
    <mergeCell ref="B9:F9"/>
    <mergeCell ref="B10:F10"/>
    <mergeCell ref="B11:F11"/>
  </mergeCells>
  <conditionalFormatting sqref="D25:E25">
    <cfRule type="expression" dxfId="3" priority="12">
      <formula>$B$8=1</formula>
    </cfRule>
  </conditionalFormatting>
  <conditionalFormatting sqref="P24">
    <cfRule type="expression" dxfId="2" priority="4">
      <formula>$L$27&gt;500000000</formula>
    </cfRule>
  </conditionalFormatting>
  <conditionalFormatting sqref="P26">
    <cfRule type="expression" dxfId="1" priority="1">
      <formula>$L$24&gt;$E$16</formula>
    </cfRule>
  </conditionalFormatting>
  <conditionalFormatting sqref="P25">
    <cfRule type="expression" priority="13" stopIfTrue="1">
      <formula>$L$27=0</formula>
    </cfRule>
    <cfRule type="expression" dxfId="0" priority="14">
      <formula>$C$33&lt;8000000</formula>
    </cfRule>
  </conditionalFormatting>
  <printOptions horizontalCentered="1" verticalCentered="1"/>
  <pageMargins left="0" right="0" top="0" bottom="0" header="0" footer="0"/>
  <pageSetup paperSize="9" scale="60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0</xdr:col>
                    <xdr:colOff>2159000</xdr:colOff>
                    <xdr:row>11</xdr:row>
                    <xdr:rowOff>450850</xdr:rowOff>
                  </from>
                  <to>
                    <xdr:col>4</xdr:col>
                    <xdr:colOff>1143000</xdr:colOff>
                    <xdr:row>11</xdr:row>
                    <xdr:rowOff>673100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2A54B8BA-4318-47C9-925B-8B15BDAD7B35}">
          <x14:formula1>
            <xm:f>List2!$C$2:$C$7</xm:f>
          </x14:formula1>
          <xm:sqref>B8:F8</xm:sqref>
        </x14:dataValidation>
        <x14:dataValidation type="list" allowBlank="1" showInputMessage="1" showErrorMessage="1" xr:uid="{852B7BDB-AC14-4724-88FD-E9FA2EFBAA16}">
          <x14:formula1>
            <xm:f>List2!$E$2:$E$4</xm:f>
          </x14:formula1>
          <xm:sqref>B9:F9</xm:sqref>
        </x14:dataValidation>
        <x14:dataValidation type="list" allowBlank="1" showInputMessage="1" showErrorMessage="1" xr:uid="{62157765-F5CB-411F-BA0D-268FE761FA30}">
          <x14:formula1>
            <xm:f>List2!$B$23:$B$28</xm:f>
          </x14:formula1>
          <xm:sqref>B10:F10</xm:sqref>
        </x14:dataValidation>
        <x14:dataValidation type="list" allowBlank="1" showInputMessage="1" showErrorMessage="1" xr:uid="{481B02B9-399A-4B88-8A05-6B076F72EBE9}">
          <x14:formula1>
            <xm:f>List2!$B$49:$B$52</xm:f>
          </x14:formula1>
          <xm:sqref>B11:F11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51"/>
  <sheetViews>
    <sheetView workbookViewId="0">
      <selection activeCell="B33" sqref="B33"/>
    </sheetView>
  </sheetViews>
  <sheetFormatPr defaultRowHeight="14.5" x14ac:dyDescent="0.35"/>
  <cols>
    <col min="1" max="1" width="11.26953125" customWidth="1"/>
    <col min="2" max="2" width="63.81640625" style="7" customWidth="1"/>
    <col min="3" max="3" width="92.54296875" customWidth="1"/>
    <col min="4" max="4" width="18.453125" customWidth="1"/>
    <col min="5" max="5" width="15.453125" customWidth="1"/>
    <col min="7" max="7" width="10.81640625" bestFit="1" customWidth="1"/>
  </cols>
  <sheetData>
    <row r="1" spans="1:5" x14ac:dyDescent="0.35">
      <c r="C1" s="4"/>
      <c r="D1" s="4"/>
      <c r="E1" s="4"/>
    </row>
    <row r="2" spans="1:5" ht="27.75" customHeight="1" x14ac:dyDescent="0.35">
      <c r="B2" s="7">
        <v>5</v>
      </c>
      <c r="C2" s="10" t="s">
        <v>21</v>
      </c>
      <c r="D2" s="4"/>
      <c r="E2" s="4" t="s">
        <v>25</v>
      </c>
    </row>
    <row r="3" spans="1:5" ht="27.75" customHeight="1" x14ac:dyDescent="0.35">
      <c r="A3" s="4"/>
      <c r="B3" s="5"/>
      <c r="C3" s="11" t="s">
        <v>22</v>
      </c>
      <c r="D3" s="4"/>
      <c r="E3" s="4" t="s">
        <v>26</v>
      </c>
    </row>
    <row r="4" spans="1:5" ht="27.75" customHeight="1" x14ac:dyDescent="0.35">
      <c r="A4" s="4"/>
      <c r="B4" s="5"/>
      <c r="C4" s="10" t="s">
        <v>23</v>
      </c>
      <c r="D4" s="4"/>
      <c r="E4" s="4"/>
    </row>
    <row r="5" spans="1:5" ht="27.75" customHeight="1" x14ac:dyDescent="0.35">
      <c r="A5" s="4"/>
      <c r="B5" s="5"/>
      <c r="C5" s="10" t="s">
        <v>24</v>
      </c>
      <c r="D5" s="4"/>
      <c r="E5" s="4"/>
    </row>
    <row r="6" spans="1:5" ht="27.75" customHeight="1" x14ac:dyDescent="0.35">
      <c r="A6" s="4"/>
      <c r="B6" s="5"/>
      <c r="C6" s="12" t="s">
        <v>20</v>
      </c>
      <c r="D6" s="4"/>
      <c r="E6" s="4"/>
    </row>
    <row r="7" spans="1:5" ht="27.75" customHeight="1" x14ac:dyDescent="0.35">
      <c r="A7" s="4"/>
      <c r="B7" s="5"/>
      <c r="C7" s="5"/>
      <c r="D7" s="4"/>
      <c r="E7" s="4"/>
    </row>
    <row r="8" spans="1:5" ht="27.75" customHeight="1" x14ac:dyDescent="0.35">
      <c r="A8" s="4"/>
      <c r="B8" s="5"/>
      <c r="C8" s="5"/>
      <c r="D8" s="4"/>
      <c r="E8" s="4"/>
    </row>
    <row r="9" spans="1:5" ht="27.75" customHeight="1" x14ac:dyDescent="0.35">
      <c r="A9" s="4"/>
      <c r="B9" s="5"/>
      <c r="C9" s="5"/>
      <c r="D9" s="4"/>
      <c r="E9" s="4"/>
    </row>
    <row r="10" spans="1:5" ht="27.75" customHeight="1" x14ac:dyDescent="0.35">
      <c r="A10" s="4"/>
      <c r="B10" s="5"/>
      <c r="C10" s="5"/>
      <c r="D10" s="4"/>
      <c r="E10" s="4"/>
    </row>
    <row r="11" spans="1:5" x14ac:dyDescent="0.35">
      <c r="A11" s="4"/>
      <c r="B11" s="5"/>
      <c r="C11" s="5"/>
      <c r="D11" s="4"/>
      <c r="E11" s="4"/>
    </row>
    <row r="12" spans="1:5" x14ac:dyDescent="0.35">
      <c r="A12" s="4"/>
      <c r="B12" s="5"/>
      <c r="C12" s="4"/>
      <c r="D12" s="4"/>
      <c r="E12" s="4"/>
    </row>
    <row r="13" spans="1:5" x14ac:dyDescent="0.35">
      <c r="A13" s="4"/>
      <c r="B13" s="5"/>
      <c r="C13" s="4"/>
      <c r="D13" s="4"/>
      <c r="E13" s="4"/>
    </row>
    <row r="14" spans="1:5" x14ac:dyDescent="0.35">
      <c r="A14" s="4"/>
      <c r="B14" s="5"/>
      <c r="C14" s="4"/>
      <c r="D14" s="4"/>
      <c r="E14" s="4"/>
    </row>
    <row r="15" spans="1:5" x14ac:dyDescent="0.35">
      <c r="A15" s="4"/>
      <c r="B15" s="5"/>
      <c r="C15" s="4"/>
      <c r="D15" s="4"/>
      <c r="E15" s="4"/>
    </row>
    <row r="16" spans="1:5" x14ac:dyDescent="0.35">
      <c r="A16" s="4"/>
      <c r="B16" s="5"/>
      <c r="C16" s="4"/>
      <c r="D16" s="4"/>
      <c r="E16" s="4"/>
    </row>
    <row r="17" spans="1:5" x14ac:dyDescent="0.35">
      <c r="A17" s="4"/>
      <c r="B17" s="5"/>
      <c r="C17" s="4"/>
      <c r="D17" s="4"/>
      <c r="E17" s="4"/>
    </row>
    <row r="18" spans="1:5" x14ac:dyDescent="0.35">
      <c r="A18" s="4"/>
      <c r="B18" s="5"/>
      <c r="C18" s="4"/>
      <c r="D18" s="4"/>
      <c r="E18" s="4"/>
    </row>
    <row r="20" spans="1:5" x14ac:dyDescent="0.35">
      <c r="A20" s="4"/>
    </row>
    <row r="21" spans="1:5" x14ac:dyDescent="0.35">
      <c r="A21" s="4"/>
    </row>
    <row r="22" spans="1:5" x14ac:dyDescent="0.35">
      <c r="A22" s="4">
        <v>2</v>
      </c>
      <c r="B22" s="8"/>
    </row>
    <row r="23" spans="1:5" x14ac:dyDescent="0.35">
      <c r="B23" s="8" t="s">
        <v>7</v>
      </c>
    </row>
    <row r="24" spans="1:5" x14ac:dyDescent="0.35">
      <c r="B24" s="8" t="s">
        <v>17</v>
      </c>
    </row>
    <row r="25" spans="1:5" x14ac:dyDescent="0.35">
      <c r="B25" s="8" t="s">
        <v>30</v>
      </c>
    </row>
    <row r="26" spans="1:5" x14ac:dyDescent="0.35">
      <c r="B26" s="8" t="s">
        <v>31</v>
      </c>
    </row>
    <row r="27" spans="1:5" x14ac:dyDescent="0.35">
      <c r="B27" s="7" t="s">
        <v>32</v>
      </c>
    </row>
    <row r="29" spans="1:5" x14ac:dyDescent="0.35">
      <c r="A29" s="4"/>
      <c r="D29">
        <v>9400</v>
      </c>
    </row>
    <row r="30" spans="1:5" x14ac:dyDescent="0.35">
      <c r="A30" s="4"/>
      <c r="D30">
        <v>8300</v>
      </c>
    </row>
    <row r="31" spans="1:5" x14ac:dyDescent="0.35">
      <c r="A31" s="4"/>
      <c r="D31">
        <v>30000</v>
      </c>
    </row>
    <row r="32" spans="1:5" x14ac:dyDescent="0.35">
      <c r="A32" s="4"/>
      <c r="D32">
        <v>45900</v>
      </c>
    </row>
    <row r="33" spans="1:8" x14ac:dyDescent="0.35">
      <c r="A33" s="2"/>
      <c r="D33">
        <v>45900</v>
      </c>
    </row>
    <row r="34" spans="1:8" x14ac:dyDescent="0.35">
      <c r="A34" s="4"/>
      <c r="D34">
        <v>20600</v>
      </c>
    </row>
    <row r="35" spans="1:8" x14ac:dyDescent="0.35">
      <c r="A35" s="3" t="b">
        <v>1</v>
      </c>
      <c r="D35">
        <v>34300</v>
      </c>
    </row>
    <row r="36" spans="1:8" x14ac:dyDescent="0.35">
      <c r="A36" s="4"/>
      <c r="D36">
        <v>34300</v>
      </c>
      <c r="E36">
        <v>2</v>
      </c>
    </row>
    <row r="37" spans="1:8" x14ac:dyDescent="0.35">
      <c r="A37" s="4"/>
      <c r="D37">
        <v>26500</v>
      </c>
      <c r="E37">
        <f>E36</f>
        <v>2</v>
      </c>
    </row>
    <row r="38" spans="1:8" x14ac:dyDescent="0.35">
      <c r="A38" s="4"/>
      <c r="D38">
        <v>48400</v>
      </c>
      <c r="E38">
        <v>2000</v>
      </c>
    </row>
    <row r="39" spans="1:8" x14ac:dyDescent="0.35">
      <c r="A39" s="6"/>
      <c r="D39">
        <v>170000</v>
      </c>
    </row>
    <row r="41" spans="1:8" x14ac:dyDescent="0.35">
      <c r="H41" t="s">
        <v>3</v>
      </c>
    </row>
    <row r="42" spans="1:8" x14ac:dyDescent="0.35">
      <c r="A42" s="4"/>
    </row>
    <row r="43" spans="1:8" x14ac:dyDescent="0.35">
      <c r="A43" s="4"/>
    </row>
    <row r="45" spans="1:8" x14ac:dyDescent="0.35">
      <c r="A45" s="4"/>
    </row>
    <row r="48" spans="1:8" x14ac:dyDescent="0.35">
      <c r="A48">
        <v>4</v>
      </c>
      <c r="B48" s="7" t="s">
        <v>8</v>
      </c>
    </row>
    <row r="49" spans="2:2" x14ac:dyDescent="0.35">
      <c r="B49" s="8" t="s">
        <v>9</v>
      </c>
    </row>
    <row r="50" spans="2:2" x14ac:dyDescent="0.35">
      <c r="B50" s="8" t="s">
        <v>10</v>
      </c>
    </row>
    <row r="51" spans="2:2" x14ac:dyDescent="0.35">
      <c r="B51" s="8" t="s">
        <v>11</v>
      </c>
    </row>
  </sheetData>
  <sheetProtection selectLockedCells="1"/>
  <phoneticPr fontId="15" type="noConversion"/>
  <dataValidations disablePrompts="1" count="1">
    <dataValidation type="list" allowBlank="1" showInputMessage="1" showErrorMessage="1" sqref="H25" xr:uid="{00000000-0002-0000-0100-000001000000}">
      <formula1>$A$29:$A$38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 altText="Seznam">
                <anchor moveWithCells="1">
                  <from>
                    <xdr:col>5</xdr:col>
                    <xdr:colOff>69850</xdr:colOff>
                    <xdr:row>32</xdr:row>
                    <xdr:rowOff>38100</xdr:rowOff>
                  </from>
                  <to>
                    <xdr:col>8</xdr:col>
                    <xdr:colOff>146050</xdr:colOff>
                    <xdr:row>33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Kumulativní rozpočet projektu</vt:lpstr>
      <vt:lpstr>List2</vt:lpstr>
      <vt:lpstr>List2!_Toc422476566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Lukas</dc:creator>
  <cp:lastModifiedBy>Prokop Tomáš</cp:lastModifiedBy>
  <cp:lastPrinted>2016-07-20T10:26:50Z</cp:lastPrinted>
  <dcterms:created xsi:type="dcterms:W3CDTF">2015-03-26T09:24:46Z</dcterms:created>
  <dcterms:modified xsi:type="dcterms:W3CDTF">2025-07-16T13:55:15Z</dcterms:modified>
</cp:coreProperties>
</file>